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4_IROP 21-27\2024\73. výzva Veřejná prostranství\8_výzva_VP\"/>
    </mc:Choice>
  </mc:AlternateContent>
  <xr:revisionPtr revIDLastSave="0" documentId="8_{5D449C23-72BA-4AE1-9DCF-5D587B95590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tulní strana" sheetId="5" r:id="rId1"/>
    <sheet name="Podklady pro stanovení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4" l="1"/>
  <c r="E25" i="4" l="1"/>
  <c r="E26" i="4" l="1"/>
  <c r="E23" i="4" l="1"/>
  <c r="E31" i="4" l="1"/>
  <c r="E32" i="4"/>
  <c r="E27" i="4" l="1"/>
  <c r="E29" i="4" l="1"/>
  <c r="E33" i="4" s="1"/>
  <c r="G19" i="4" s="1"/>
  <c r="H25" i="4"/>
  <c r="H26" i="4"/>
  <c r="G23" i="4" l="1"/>
  <c r="G20" i="4"/>
  <c r="G22" i="4"/>
  <c r="G21" i="4"/>
  <c r="H33" i="4"/>
  <c r="H32" i="4"/>
  <c r="H31" i="4"/>
</calcChain>
</file>

<file path=xl/sharedStrings.xml><?xml version="1.0" encoding="utf-8"?>
<sst xmlns="http://schemas.openxmlformats.org/spreadsheetml/2006/main" count="38" uniqueCount="38">
  <si>
    <t>Přímé výdaje celkem</t>
  </si>
  <si>
    <t>Celkové způsobilé výdaje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</si>
  <si>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</si>
  <si>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</si>
  <si>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</si>
  <si>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</si>
  <si>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</si>
  <si>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</si>
  <si>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</si>
  <si>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</si>
  <si>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</si>
  <si>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Žadatel vyplňuje pouze žlutě podbarvené buňky.</t>
  </si>
  <si>
    <t>Volitelný komentář ke stanovení objemu výdajů</t>
  </si>
  <si>
    <t>Podklady pro stanovení kategorií intervencí a kontrolu limitů</t>
  </si>
  <si>
    <t>SPECIFICKÁ PRAVIDLA PRO ŽADATELE A PŘÍJEMCE</t>
  </si>
  <si>
    <t>PŘÍLOHA 4</t>
  </si>
  <si>
    <t>PODKLADY PRO STANOVENÍ KATEGORIÍ INTERVENCÍ A KONTROLU LIMITŮ</t>
  </si>
  <si>
    <t>INTEGROVANÝ REGIONÁLNÍ OPERAČNÍ PROGRAM 2021–2027</t>
  </si>
  <si>
    <t>nákup pozemku/souboru pozemků v limitu 10 %</t>
  </si>
  <si>
    <t>nákup pozemku/souboru pozemků zahrnující opuštěnou nemovitost v limitu 15 %</t>
  </si>
  <si>
    <t>Hlavní část projektu</t>
  </si>
  <si>
    <t>Doprovodná část projektu</t>
  </si>
  <si>
    <t>souhrnný limit v případě kombinace limitu 10 % a 15 % (projekt musí plnit kumulativně všechny limity)</t>
  </si>
  <si>
    <t>výdaje na oblast intervence 079 včetně příslušných nepřímých výdajů</t>
  </si>
  <si>
    <t>přímé výdaje na oblast intervence 079</t>
  </si>
  <si>
    <t>73. VÝZVA IROP – VEŘEJNÁ PROSTRANSTVÍ – SC 5.1 (CLLD)</t>
  </si>
  <si>
    <t xml:space="preserve">Přehled výdajů je uveden v kap. 4.2 Specifických pravidel. </t>
  </si>
  <si>
    <t xml:space="preserve">Pravidla pro dělení přímých výdajů mezi oblasti intervence jsou uvedena v kap. 4.2.2 Specifických pravidel. </t>
  </si>
  <si>
    <t>demolice, sanace území a likvidace odpadu</t>
  </si>
  <si>
    <t>přímé výdaje na oblast intervence 168</t>
  </si>
  <si>
    <t>investice vyvolané stavbou</t>
  </si>
  <si>
    <t>výdaje na oblast intervence 168 včetně příslušných nepřímých výdajů</t>
  </si>
  <si>
    <t>nákup stavby v limitu 5 %</t>
  </si>
  <si>
    <t>veřejná a technická infrastruktura celkem v limitu 10 %</t>
  </si>
  <si>
    <t>vznik/modernizace veřejného prostranství ve vazbě na zelenou infrastrukturu (zelená a modrá složka)</t>
  </si>
  <si>
    <t>mosty a lávky, umělecké prvky</t>
  </si>
  <si>
    <t>vznik/modernizace veřejného prostranství ve vazbě na jinou než zelenou infrastrukturu</t>
  </si>
  <si>
    <t>Verze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</si>
</sst>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00"/>
  </numFmts>
  <fonts count="17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rgb="FF2F5496"/>
      <name val="Arial"/>
      <family val="2"/>
      <charset val="238"/>
    </font>
    <font>
      <sz val="11"/>
      <color theme="1"/>
      <name val="Calibri"/>
      <family val="2"/>
    </font>
    <font>
      <sz val="22"/>
      <color rgb="FF000000"/>
      <name val="Calibri"/>
      <family val="2"/>
    </font>
    <font>
      <b/>
      <i/>
      <sz val="10"/>
      <color theme="1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0" fillId="6" borderId="1" xfId="0" applyFill="1" applyBorder="1" applyAlignment="1" applyProtection="1">
      <alignment vertical="center"/>
      <protection locked="0"/>
    </xf>
    <xf numFmtId="164" fontId="4" fillId="6" borderId="2" xfId="0" applyNumberFormat="1" applyFont="1" applyFill="1" applyBorder="1" applyAlignment="1" applyProtection="1">
      <alignment vertical="center"/>
      <protection locked="0"/>
    </xf>
    <xf numFmtId="164" fontId="4" fillId="6" borderId="1" xfId="0" applyNumberFormat="1" applyFont="1" applyFill="1" applyBorder="1" applyAlignment="1" applyProtection="1">
      <alignment vertical="center"/>
      <protection locked="0"/>
    </xf>
    <xf numFmtId="0" fontId="0" fillId="6" borderId="1" xfId="0" applyFill="1" applyBorder="1" applyProtection="1">
      <protection locked="0"/>
    </xf>
    <xf numFmtId="164" fontId="4" fillId="6" borderId="1" xfId="0" applyNumberFormat="1" applyFont="1" applyFill="1" applyBorder="1" applyProtection="1">
      <protection locked="0"/>
    </xf>
    <xf numFmtId="0" fontId="5" fillId="0" borderId="0" xfId="0" applyFont="1" applyAlignment="1">
      <alignment vertical="center"/>
    </xf>
    <xf numFmtId="165" fontId="0" fillId="0" borderId="0" xfId="0" applyNumberFormat="1"/>
    <xf numFmtId="0" fontId="2" fillId="0" borderId="5" xfId="0" applyFont="1" applyBorder="1" applyAlignment="1">
      <alignment vertical="top"/>
    </xf>
    <xf numFmtId="165" fontId="2" fillId="0" borderId="6" xfId="0" applyNumberFormat="1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Border="1" applyAlignment="1">
      <alignment vertical="top"/>
    </xf>
    <xf numFmtId="0" fontId="0" fillId="6" borderId="10" xfId="0" applyFill="1" applyBorder="1" applyAlignment="1">
      <alignment vertical="top"/>
    </xf>
    <xf numFmtId="165" fontId="2" fillId="0" borderId="11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3" borderId="3" xfId="0" applyFont="1" applyFill="1" applyBorder="1" applyAlignment="1">
      <alignment horizontal="center"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5" fontId="4" fillId="0" borderId="1" xfId="0" applyNumberFormat="1" applyFont="1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2" fillId="7" borderId="1" xfId="0" applyFont="1" applyFill="1" applyBorder="1" applyAlignment="1">
      <alignment vertical="top"/>
    </xf>
    <xf numFmtId="165" fontId="4" fillId="7" borderId="1" xfId="0" applyNumberFormat="1" applyFont="1" applyFill="1" applyBorder="1"/>
    <xf numFmtId="0" fontId="2" fillId="7" borderId="1" xfId="0" applyFont="1" applyFill="1" applyBorder="1"/>
    <xf numFmtId="0" fontId="0" fillId="7" borderId="2" xfId="0" applyFill="1" applyBorder="1"/>
    <xf numFmtId="0" fontId="0" fillId="7" borderId="1" xfId="0" applyFill="1" applyBorder="1"/>
    <xf numFmtId="0" fontId="0" fillId="7" borderId="4" xfId="0" applyFill="1" applyBorder="1"/>
    <xf numFmtId="0" fontId="0" fillId="0" borderId="1" xfId="0" applyBorder="1" applyAlignment="1">
      <alignment horizontal="left" vertical="center" wrapText="1" indent="3"/>
    </xf>
    <xf numFmtId="165" fontId="16" fillId="0" borderId="1" xfId="0" applyNumberFormat="1" applyFont="1" applyBorder="1" applyAlignment="1">
      <alignment vertical="center"/>
    </xf>
    <xf numFmtId="164" fontId="0" fillId="4" borderId="2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165" fontId="16" fillId="0" borderId="1" xfId="0" applyNumberFormat="1" applyFont="1" applyBorder="1"/>
    <xf numFmtId="0" fontId="16" fillId="4" borderId="1" xfId="0" applyFont="1" applyFill="1" applyBorder="1" applyAlignment="1">
      <alignment horizontal="left" indent="3"/>
    </xf>
    <xf numFmtId="10" fontId="0" fillId="0" borderId="2" xfId="2" applyNumberFormat="1" applyFont="1" applyFill="1" applyBorder="1" applyProtection="1"/>
    <xf numFmtId="165" fontId="0" fillId="7" borderId="1" xfId="0" applyNumberFormat="1" applyFill="1" applyBorder="1" applyAlignment="1">
      <alignment vertical="center"/>
    </xf>
    <xf numFmtId="0" fontId="0" fillId="7" borderId="1" xfId="0" applyFill="1" applyBorder="1" applyAlignment="1">
      <alignment vertical="center"/>
    </xf>
    <xf numFmtId="164" fontId="4" fillId="7" borderId="1" xfId="0" applyNumberFormat="1" applyFont="1" applyFill="1" applyBorder="1" applyAlignment="1">
      <alignment vertical="center"/>
    </xf>
    <xf numFmtId="164" fontId="0" fillId="7" borderId="2" xfId="0" applyNumberFormat="1" applyFill="1" applyBorder="1" applyAlignment="1">
      <alignment vertical="center"/>
    </xf>
    <xf numFmtId="0" fontId="0" fillId="7" borderId="4" xfId="0" applyFill="1" applyBorder="1" applyAlignment="1">
      <alignment vertical="center"/>
    </xf>
    <xf numFmtId="10" fontId="0" fillId="0" borderId="2" xfId="2" applyNumberFormat="1" applyFont="1" applyFill="1" applyBorder="1" applyAlignment="1" applyProtection="1">
      <alignment vertical="center"/>
    </xf>
    <xf numFmtId="10" fontId="4" fillId="0" borderId="1" xfId="2" applyNumberFormat="1" applyFont="1" applyFill="1" applyBorder="1" applyAlignment="1" applyProtection="1">
      <alignment vertical="center"/>
    </xf>
    <xf numFmtId="0" fontId="0" fillId="8" borderId="1" xfId="0" applyFill="1" applyBorder="1" applyAlignment="1">
      <alignment horizontal="left" vertical="center" wrapText="1" indent="3"/>
    </xf>
    <xf numFmtId="165" fontId="16" fillId="8" borderId="1" xfId="0" applyNumberFormat="1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64" fontId="4" fillId="8" borderId="1" xfId="0" applyNumberFormat="1" applyFont="1" applyFill="1" applyBorder="1" applyAlignment="1">
      <alignment vertical="center"/>
    </xf>
    <xf numFmtId="10" fontId="0" fillId="8" borderId="2" xfId="2" applyNumberFormat="1" applyFont="1" applyFill="1" applyBorder="1" applyAlignment="1" applyProtection="1">
      <alignment vertical="center"/>
    </xf>
    <xf numFmtId="10" fontId="4" fillId="9" borderId="1" xfId="2" applyNumberFormat="1" applyFont="1" applyFill="1" applyBorder="1" applyAlignment="1" applyProtection="1">
      <alignment vertical="center"/>
    </xf>
    <xf numFmtId="0" fontId="0" fillId="8" borderId="4" xfId="0" applyFill="1" applyBorder="1" applyAlignment="1">
      <alignment vertical="center"/>
    </xf>
    <xf numFmtId="0" fontId="16" fillId="0" borderId="1" xfId="0" applyFont="1" applyBorder="1" applyAlignment="1">
      <alignment horizontal="left" vertical="center" wrapText="1" indent="3"/>
    </xf>
    <xf numFmtId="0" fontId="16" fillId="8" borderId="1" xfId="0" applyFont="1" applyFill="1" applyBorder="1" applyAlignment="1">
      <alignment horizontal="left" indent="3"/>
    </xf>
    <xf numFmtId="165" fontId="16" fillId="8" borderId="1" xfId="0" applyNumberFormat="1" applyFont="1" applyFill="1" applyBorder="1"/>
    <xf numFmtId="0" fontId="0" fillId="8" borderId="1" xfId="0" applyFill="1" applyBorder="1"/>
    <xf numFmtId="164" fontId="4" fillId="8" borderId="1" xfId="0" applyNumberFormat="1" applyFont="1" applyFill="1" applyBorder="1"/>
    <xf numFmtId="10" fontId="0" fillId="8" borderId="2" xfId="2" applyNumberFormat="1" applyFont="1" applyFill="1" applyBorder="1" applyProtection="1"/>
    <xf numFmtId="0" fontId="0" fillId="9" borderId="4" xfId="0" applyFill="1" applyBorder="1" applyAlignment="1">
      <alignment vertical="center"/>
    </xf>
    <xf numFmtId="0" fontId="4" fillId="0" borderId="0" xfId="0" applyFont="1"/>
    <xf numFmtId="0" fontId="4" fillId="2" borderId="1" xfId="0" applyFont="1" applyFill="1" applyBorder="1"/>
    <xf numFmtId="165" fontId="0" fillId="2" borderId="1" xfId="0" applyNumberForma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5" borderId="1" xfId="0" applyFont="1" applyFill="1" applyBorder="1"/>
    <xf numFmtId="165" fontId="4" fillId="5" borderId="1" xfId="0" applyNumberFormat="1" applyFont="1" applyFill="1" applyBorder="1"/>
    <xf numFmtId="164" fontId="14" fillId="5" borderId="1" xfId="0" applyNumberFormat="1" applyFont="1" applyFill="1" applyBorder="1"/>
    <xf numFmtId="164" fontId="2" fillId="5" borderId="2" xfId="0" applyNumberFormat="1" applyFont="1" applyFill="1" applyBorder="1"/>
    <xf numFmtId="0" fontId="0" fillId="5" borderId="1" xfId="0" applyFill="1" applyBorder="1"/>
    <xf numFmtId="165" fontId="4" fillId="2" borderId="1" xfId="0" applyNumberFormat="1" applyFont="1" applyFill="1" applyBorder="1"/>
    <xf numFmtId="0" fontId="2" fillId="3" borderId="1" xfId="0" applyFont="1" applyFill="1" applyBorder="1" applyAlignment="1">
      <alignment vertical="center"/>
    </xf>
    <xf numFmtId="165" fontId="2" fillId="3" borderId="1" xfId="0" applyNumberFormat="1" applyFont="1" applyFill="1" applyBorder="1"/>
    <xf numFmtId="0" fontId="2" fillId="3" borderId="1" xfId="0" applyFont="1" applyFill="1" applyBorder="1"/>
    <xf numFmtId="164" fontId="14" fillId="3" borderId="1" xfId="0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10"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  <dxf>
      <fill>
        <patternFill>
          <bgColor theme="9" tint="0.79998168889431442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596605AC-367F-4598-90B6-47BB114ECF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14693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22</xdr:row>
      <xdr:rowOff>19050</xdr:rowOff>
    </xdr:from>
    <xdr:to>
      <xdr:col>13</xdr:col>
      <xdr:colOff>463296</xdr:colOff>
      <xdr:row>27</xdr:row>
      <xdr:rowOff>78486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61DC310-8BB4-48A8-AE3E-EFFD109B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EFD1-A05F-413B-9CC0-F2D5F631CB0C}">
  <dimension ref="A12:N22"/>
  <sheetViews>
    <sheetView showGridLines="0" topLeftCell="A14" zoomScaleNormal="100" zoomScaleSheetLayoutView="100" workbookViewId="0">
      <selection activeCell="R19" sqref="R19"/>
    </sheetView>
  </sheetViews>
  <sheetFormatPr defaultColWidth="9.140625" defaultRowHeight="15" x14ac:dyDescent="0.25"/>
  <cols>
    <col min="1" max="16384" width="9.140625" style="7"/>
  </cols>
  <sheetData>
    <row r="12" spans="1:14" ht="2.4500000000000002" customHeight="1" x14ac:dyDescent="0.25"/>
    <row r="14" spans="1:14" ht="66.599999999999994" customHeight="1" x14ac:dyDescent="0.25">
      <c r="A14" s="91" t="s">
        <v>17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ht="10.9" customHeigh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3"/>
    </row>
    <row r="16" spans="1:14" s="8" customFormat="1" ht="15" customHeight="1" x14ac:dyDescent="0.4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4"/>
    </row>
    <row r="17" spans="1:14" ht="33" customHeight="1" x14ac:dyDescent="0.25">
      <c r="A17" s="91" t="s">
        <v>14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11.45" customHeight="1" x14ac:dyDescent="0.2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3"/>
    </row>
    <row r="19" spans="1:14" ht="28.9" customHeight="1" x14ac:dyDescent="0.25">
      <c r="A19" s="92" t="s">
        <v>15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1:14" ht="60.75" customHeight="1" x14ac:dyDescent="0.25">
      <c r="A20" s="93" t="s">
        <v>16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</row>
    <row r="21" spans="1:14" ht="30.6" customHeight="1" x14ac:dyDescent="0.25">
      <c r="A21" s="96" t="s">
        <v>25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</row>
    <row r="22" spans="1:14" ht="20.25" x14ac:dyDescent="0.25">
      <c r="A22" s="95" t="s">
        <v>37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</sheetData>
  <mergeCells count="6">
    <mergeCell ref="A14:N14"/>
    <mergeCell ref="A17:N17"/>
    <mergeCell ref="A19:N19"/>
    <mergeCell ref="A20:N20"/>
    <mergeCell ref="A22:N22"/>
    <mergeCell ref="A21:N21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F855-8C7F-458D-AE28-DC5D8E5F4FC2}">
  <dimension ref="B1:J33"/>
  <sheetViews>
    <sheetView tabSelected="1" zoomScaleNormal="100" workbookViewId="0">
      <selection activeCell="F36" sqref="F36"/>
    </sheetView>
  </sheetViews>
  <sheetFormatPr defaultColWidth="9.140625" defaultRowHeight="12.75" x14ac:dyDescent="0.2"/>
  <cols>
    <col min="1" max="1" width="2.140625" customWidth="1"/>
    <col min="2" max="2" width="90.5703125" customWidth="1"/>
    <col min="3" max="3" width="12.140625" style="15" customWidth="1"/>
    <col min="4" max="4" width="45.5703125" customWidth="1"/>
    <col min="5" max="5" width="22.42578125" customWidth="1"/>
    <col min="6" max="8" width="12.7109375" customWidth="1"/>
    <col min="9" max="9" width="15.7109375" bestFit="1" customWidth="1"/>
  </cols>
  <sheetData>
    <row r="1" spans="2:10" ht="15.75" x14ac:dyDescent="0.2">
      <c r="B1" s="14" t="s">
        <v>13</v>
      </c>
    </row>
    <row r="4" spans="2:10" x14ac:dyDescent="0.2">
      <c r="B4" s="16" t="s">
        <v>6</v>
      </c>
      <c r="C4" s="17"/>
      <c r="D4" s="18"/>
      <c r="E4" s="18"/>
      <c r="F4" s="18"/>
      <c r="G4" s="18"/>
      <c r="H4" s="19"/>
    </row>
    <row r="5" spans="2:10" x14ac:dyDescent="0.2">
      <c r="B5" s="20" t="s">
        <v>26</v>
      </c>
      <c r="C5" s="21"/>
      <c r="D5" s="22"/>
      <c r="E5" s="22"/>
      <c r="F5" s="22"/>
      <c r="G5" s="22"/>
      <c r="H5" s="23"/>
    </row>
    <row r="6" spans="2:10" x14ac:dyDescent="0.2">
      <c r="B6" s="20" t="s">
        <v>27</v>
      </c>
      <c r="C6" s="21"/>
      <c r="D6" s="22"/>
      <c r="E6" s="22"/>
      <c r="F6" s="22"/>
      <c r="G6" s="22"/>
      <c r="H6" s="23"/>
    </row>
    <row r="7" spans="2:10" x14ac:dyDescent="0.2">
      <c r="B7" s="24" t="s">
        <v>11</v>
      </c>
      <c r="C7" s="25"/>
      <c r="D7" s="26"/>
      <c r="E7" s="26"/>
      <c r="F7" s="26"/>
      <c r="G7" s="26"/>
      <c r="H7" s="27"/>
    </row>
    <row r="10" spans="2:10" ht="25.5" x14ac:dyDescent="0.2">
      <c r="B10" s="28" t="s">
        <v>3</v>
      </c>
      <c r="C10" s="29" t="s">
        <v>7</v>
      </c>
      <c r="D10" s="28" t="s">
        <v>12</v>
      </c>
      <c r="E10" s="28" t="s">
        <v>5</v>
      </c>
      <c r="F10" s="28" t="s">
        <v>8</v>
      </c>
      <c r="G10" s="28" t="s">
        <v>9</v>
      </c>
      <c r="H10" s="28" t="s">
        <v>4</v>
      </c>
    </row>
    <row r="11" spans="2:10" x14ac:dyDescent="0.2">
      <c r="B11" s="30" t="s">
        <v>2</v>
      </c>
      <c r="C11" s="31"/>
      <c r="D11" s="30"/>
      <c r="E11" s="32"/>
      <c r="F11" s="33"/>
      <c r="G11" s="33"/>
      <c r="H11" s="34"/>
    </row>
    <row r="12" spans="2:10" x14ac:dyDescent="0.2">
      <c r="B12" s="35" t="s">
        <v>20</v>
      </c>
      <c r="C12" s="36"/>
      <c r="D12" s="37"/>
      <c r="E12" s="38"/>
      <c r="F12" s="39"/>
      <c r="G12" s="39"/>
      <c r="H12" s="40"/>
    </row>
    <row r="13" spans="2:10" s="46" customFormat="1" ht="12.95" customHeight="1" x14ac:dyDescent="0.2">
      <c r="B13" s="41" t="s">
        <v>34</v>
      </c>
      <c r="C13" s="42">
        <v>79</v>
      </c>
      <c r="D13" s="9"/>
      <c r="E13" s="10">
        <v>700000</v>
      </c>
      <c r="F13" s="43"/>
      <c r="G13" s="44"/>
      <c r="H13" s="45"/>
      <c r="J13" s="47"/>
    </row>
    <row r="14" spans="2:10" s="46" customFormat="1" x14ac:dyDescent="0.2">
      <c r="B14" s="49" t="s">
        <v>36</v>
      </c>
      <c r="C14" s="48">
        <v>168</v>
      </c>
      <c r="D14" s="12"/>
      <c r="E14" s="13">
        <v>2500000</v>
      </c>
      <c r="F14" s="50"/>
      <c r="G14" s="44"/>
      <c r="H14" s="34"/>
    </row>
    <row r="15" spans="2:10" s="46" customFormat="1" x14ac:dyDescent="0.2">
      <c r="B15" s="35" t="s">
        <v>21</v>
      </c>
      <c r="C15" s="51"/>
      <c r="D15" s="52"/>
      <c r="E15" s="53"/>
      <c r="F15" s="54"/>
      <c r="G15" s="52"/>
      <c r="H15" s="55"/>
    </row>
    <row r="16" spans="2:10" s="46" customFormat="1" x14ac:dyDescent="0.2">
      <c r="B16" s="41" t="s">
        <v>28</v>
      </c>
      <c r="C16" s="42">
        <v>79</v>
      </c>
      <c r="D16" s="9"/>
      <c r="E16" s="11">
        <v>200000</v>
      </c>
      <c r="F16" s="56"/>
      <c r="G16" s="57"/>
      <c r="H16" s="45"/>
    </row>
    <row r="17" spans="2:8" s="46" customFormat="1" x14ac:dyDescent="0.2">
      <c r="B17" s="41" t="s">
        <v>35</v>
      </c>
      <c r="C17" s="42">
        <v>168</v>
      </c>
      <c r="D17" s="9"/>
      <c r="E17" s="11">
        <v>0</v>
      </c>
      <c r="F17" s="56"/>
      <c r="G17" s="57"/>
      <c r="H17" s="45"/>
    </row>
    <row r="18" spans="2:8" s="46" customFormat="1" x14ac:dyDescent="0.2">
      <c r="B18" s="41" t="s">
        <v>30</v>
      </c>
      <c r="C18" s="42">
        <v>168</v>
      </c>
      <c r="D18" s="9"/>
      <c r="E18" s="11">
        <v>200000</v>
      </c>
      <c r="F18" s="56"/>
      <c r="G18" s="57"/>
      <c r="H18" s="45"/>
    </row>
    <row r="19" spans="2:8" s="46" customFormat="1" x14ac:dyDescent="0.2">
      <c r="B19" s="58" t="s">
        <v>33</v>
      </c>
      <c r="C19" s="59"/>
      <c r="D19" s="60"/>
      <c r="E19" s="61">
        <f>SUM(E16:E18)</f>
        <v>400000</v>
      </c>
      <c r="F19" s="62">
        <v>0.1</v>
      </c>
      <c r="G19" s="63">
        <f>E19/E33</f>
        <v>9.3457943925233641E-2</v>
      </c>
      <c r="H19" s="64"/>
    </row>
    <row r="20" spans="2:8" s="46" customFormat="1" x14ac:dyDescent="0.2">
      <c r="B20" s="65" t="s">
        <v>32</v>
      </c>
      <c r="C20" s="42">
        <v>168</v>
      </c>
      <c r="D20" s="9"/>
      <c r="E20" s="11">
        <v>0</v>
      </c>
      <c r="F20" s="56">
        <v>0.05</v>
      </c>
      <c r="G20" s="57">
        <f>E20/E33</f>
        <v>0</v>
      </c>
      <c r="H20" s="45"/>
    </row>
    <row r="21" spans="2:8" s="46" customFormat="1" x14ac:dyDescent="0.2">
      <c r="B21" s="65" t="s">
        <v>18</v>
      </c>
      <c r="C21" s="42">
        <v>168</v>
      </c>
      <c r="D21" s="9"/>
      <c r="E21" s="11">
        <v>400000</v>
      </c>
      <c r="F21" s="56">
        <v>0.1</v>
      </c>
      <c r="G21" s="57">
        <f t="shared" ref="G21:G22" si="0">E21/$E$33</f>
        <v>9.3457943925233641E-2</v>
      </c>
      <c r="H21" s="45"/>
    </row>
    <row r="22" spans="2:8" s="46" customFormat="1" x14ac:dyDescent="0.2">
      <c r="B22" s="65" t="s">
        <v>19</v>
      </c>
      <c r="C22" s="42">
        <v>168</v>
      </c>
      <c r="D22" s="9"/>
      <c r="E22" s="11">
        <v>0</v>
      </c>
      <c r="F22" s="56">
        <v>0.15</v>
      </c>
      <c r="G22" s="57">
        <f t="shared" si="0"/>
        <v>0</v>
      </c>
      <c r="H22" s="45"/>
    </row>
    <row r="23" spans="2:8" s="46" customFormat="1" x14ac:dyDescent="0.2">
      <c r="B23" s="66" t="s">
        <v>22</v>
      </c>
      <c r="C23" s="67"/>
      <c r="D23" s="68"/>
      <c r="E23" s="69">
        <f>E21+E22</f>
        <v>400000</v>
      </c>
      <c r="F23" s="70">
        <v>0.15</v>
      </c>
      <c r="G23" s="57">
        <f>E23/$E$33</f>
        <v>9.3457943925233641E-2</v>
      </c>
      <c r="H23" s="71"/>
    </row>
    <row r="24" spans="2:8" x14ac:dyDescent="0.2">
      <c r="E24" s="72"/>
    </row>
    <row r="25" spans="2:8" x14ac:dyDescent="0.2">
      <c r="B25" s="73" t="s">
        <v>24</v>
      </c>
      <c r="C25" s="74">
        <v>79</v>
      </c>
      <c r="D25" s="73"/>
      <c r="E25" s="75">
        <f>SUMIFS($E$13:$E$23,$C$13:$C$23,C25)</f>
        <v>900000</v>
      </c>
      <c r="F25" s="76"/>
      <c r="G25" s="77"/>
      <c r="H25" s="77">
        <f>E25/$E$27</f>
        <v>0.22500000000000001</v>
      </c>
    </row>
    <row r="26" spans="2:8" x14ac:dyDescent="0.2">
      <c r="B26" s="73" t="s">
        <v>29</v>
      </c>
      <c r="C26" s="74">
        <v>168</v>
      </c>
      <c r="D26" s="73"/>
      <c r="E26" s="75">
        <f>SUMIFS($E$13:$E$23,$C$13:$C$23,C26)</f>
        <v>3100000</v>
      </c>
      <c r="F26" s="76"/>
      <c r="G26" s="77"/>
      <c r="H26" s="77">
        <f>E26/$E$27</f>
        <v>0.77500000000000002</v>
      </c>
    </row>
    <row r="27" spans="2:8" x14ac:dyDescent="0.2">
      <c r="B27" s="78" t="s">
        <v>0</v>
      </c>
      <c r="C27" s="79"/>
      <c r="D27" s="78"/>
      <c r="E27" s="80">
        <f>SUM(E25:E26)</f>
        <v>4000000</v>
      </c>
      <c r="F27" s="81"/>
      <c r="G27" s="82"/>
      <c r="H27" s="82"/>
    </row>
    <row r="28" spans="2:8" x14ac:dyDescent="0.2">
      <c r="E28" s="72"/>
    </row>
    <row r="29" spans="2:8" x14ac:dyDescent="0.2">
      <c r="B29" s="78" t="s">
        <v>10</v>
      </c>
      <c r="C29" s="79"/>
      <c r="D29" s="78"/>
      <c r="E29" s="80">
        <f>E27*0.07</f>
        <v>280000</v>
      </c>
      <c r="F29" s="81"/>
      <c r="G29" s="82"/>
      <c r="H29" s="82"/>
    </row>
    <row r="30" spans="2:8" x14ac:dyDescent="0.2">
      <c r="E30" s="72"/>
    </row>
    <row r="31" spans="2:8" x14ac:dyDescent="0.2">
      <c r="B31" s="73" t="s">
        <v>23</v>
      </c>
      <c r="C31" s="83"/>
      <c r="D31" s="73"/>
      <c r="E31" s="75">
        <f>E25*1.07</f>
        <v>963000</v>
      </c>
      <c r="F31" s="76"/>
      <c r="G31" s="73"/>
      <c r="H31" s="77">
        <f>E31/$E$33</f>
        <v>0.22500000000000001</v>
      </c>
    </row>
    <row r="32" spans="2:8" x14ac:dyDescent="0.2">
      <c r="B32" s="73" t="s">
        <v>31</v>
      </c>
      <c r="C32" s="83"/>
      <c r="D32" s="73"/>
      <c r="E32" s="75">
        <f>E26*1.07</f>
        <v>3317000</v>
      </c>
      <c r="F32" s="76"/>
      <c r="G32" s="73"/>
      <c r="H32" s="77">
        <f>E32/$E$33</f>
        <v>0.77500000000000002</v>
      </c>
    </row>
    <row r="33" spans="2:8" ht="21" customHeight="1" x14ac:dyDescent="0.2">
      <c r="B33" s="84" t="s">
        <v>1</v>
      </c>
      <c r="C33" s="85"/>
      <c r="D33" s="86"/>
      <c r="E33" s="87">
        <f>E27+E29</f>
        <v>4280000</v>
      </c>
      <c r="F33" s="88"/>
      <c r="G33" s="89"/>
      <c r="H33" s="90">
        <f>E33/$E$33</f>
        <v>1</v>
      </c>
    </row>
  </sheetData>
  <sheetProtection algorithmName="SHA-512" hashValue="BrTh/kMkXWbujoGMSX7Uq8UJiq9rJC2ZVfdTgGwopVoeHDiSVVg+o+556e1wQLvzB8Xd8+bfkKl5CscqW+sXYg==" saltValue="NWamK05HLNR7RmLyGLsTiA==" spinCount="100000" sheet="1" objects="1" scenarios="1"/>
  <protectedRanges>
    <protectedRange sqref="D20:E22" name="Oblast3"/>
    <protectedRange sqref="D16:E18" name="Oblast2"/>
    <protectedRange sqref="D13:E14" name="Oblast1"/>
  </protectedRanges>
  <conditionalFormatting sqref="G19">
    <cfRule type="cellIs" dxfId="9" priority="1" operator="greaterThan">
      <formula>$F$19</formula>
    </cfRule>
    <cfRule type="cellIs" dxfId="8" priority="2" operator="lessThanOrEqual">
      <formula>$F$19</formula>
    </cfRule>
  </conditionalFormatting>
  <conditionalFormatting sqref="G20">
    <cfRule type="cellIs" dxfId="7" priority="3" operator="greaterThan">
      <formula>$F$20</formula>
    </cfRule>
    <cfRule type="cellIs" dxfId="6" priority="4" operator="lessThanOrEqual">
      <formula>$F$20</formula>
    </cfRule>
  </conditionalFormatting>
  <conditionalFormatting sqref="G21">
    <cfRule type="cellIs" dxfId="5" priority="11" operator="greaterThan">
      <formula>$F$21</formula>
    </cfRule>
    <cfRule type="cellIs" dxfId="4" priority="12" operator="lessThanOrEqual">
      <formula>$F$21</formula>
    </cfRule>
  </conditionalFormatting>
  <conditionalFormatting sqref="G22">
    <cfRule type="cellIs" dxfId="3" priority="9" operator="greaterThan">
      <formula>$F$22</formula>
    </cfRule>
    <cfRule type="cellIs" dxfId="2" priority="10" operator="lessThanOrEqual">
      <formula>$F$22</formula>
    </cfRule>
  </conditionalFormatting>
  <conditionalFormatting sqref="G23">
    <cfRule type="cellIs" dxfId="1" priority="7" operator="greaterThan">
      <formula>$F$23</formula>
    </cfRule>
    <cfRule type="cellIs" dxfId="0" priority="8" operator="lessThanOrEqual">
      <formula>$F$23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MAS Poličsko</cp:lastModifiedBy>
  <cp:lastPrinted>2022-04-04T14:43:27Z</cp:lastPrinted>
  <dcterms:created xsi:type="dcterms:W3CDTF">2022-04-04T08:24:21Z</dcterms:created>
  <dcterms:modified xsi:type="dcterms:W3CDTF">2024-10-22T07:45:56Z</dcterms:modified>
</cp:coreProperties>
</file>